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Giovanni\Downloads\circuitos\"/>
    </mc:Choice>
  </mc:AlternateContent>
  <bookViews>
    <workbookView xWindow="240" yWindow="165" windowWidth="20115" windowHeight="8445"/>
  </bookViews>
  <sheets>
    <sheet name="calculo" sheetId="1" r:id="rId1"/>
    <sheet name="descripcion" sheetId="2" r:id="rId2"/>
  </sheets>
  <calcPr calcId="152511"/>
</workbook>
</file>

<file path=xl/calcChain.xml><?xml version="1.0" encoding="utf-8"?>
<calcChain xmlns="http://schemas.openxmlformats.org/spreadsheetml/2006/main">
  <c r="L6" i="2" l="1"/>
  <c r="L3" i="2"/>
  <c r="C12" i="1"/>
  <c r="D12" i="1" s="1"/>
  <c r="A12" i="1"/>
  <c r="E12" i="1" s="1"/>
  <c r="E7" i="1"/>
  <c r="D7" i="1"/>
  <c r="C7" i="1"/>
  <c r="A7" i="1"/>
  <c r="B5" i="1"/>
  <c r="B7" i="1" s="1"/>
  <c r="C51" i="1"/>
  <c r="D51" i="1" s="1"/>
  <c r="A51" i="1"/>
  <c r="E51" i="1" s="1"/>
  <c r="E46" i="1"/>
  <c r="D46" i="1"/>
  <c r="C46" i="1"/>
  <c r="A46" i="1"/>
  <c r="B44" i="1"/>
  <c r="B46" i="1" s="1"/>
  <c r="C39" i="1"/>
  <c r="D39" i="1" s="1"/>
  <c r="A39" i="1"/>
  <c r="B39" i="1" s="1"/>
  <c r="C26" i="1"/>
  <c r="D26" i="1" s="1"/>
  <c r="A26" i="1"/>
  <c r="B26" i="1" s="1"/>
  <c r="E34" i="1"/>
  <c r="D34" i="1"/>
  <c r="C34" i="1"/>
  <c r="A34" i="1"/>
  <c r="B32" i="1"/>
  <c r="B34" i="1" s="1"/>
  <c r="B19" i="1"/>
  <c r="B21" i="1" s="1"/>
  <c r="C21" i="1"/>
  <c r="D21" i="1"/>
  <c r="A21" i="1"/>
  <c r="E21" i="1"/>
  <c r="B12" i="1" l="1"/>
  <c r="B51" i="1"/>
  <c r="E26" i="1"/>
  <c r="E39" i="1"/>
</calcChain>
</file>

<file path=xl/sharedStrings.xml><?xml version="1.0" encoding="utf-8"?>
<sst xmlns="http://schemas.openxmlformats.org/spreadsheetml/2006/main" count="126" uniqueCount="41">
  <si>
    <t>N</t>
  </si>
  <si>
    <t>C</t>
  </si>
  <si>
    <t>r(cm)</t>
  </si>
  <si>
    <t>d(cm)</t>
  </si>
  <si>
    <t>b(cm)</t>
  </si>
  <si>
    <t>L1(uH)</t>
  </si>
  <si>
    <t>d(mm)</t>
  </si>
  <si>
    <t>valores de salida</t>
  </si>
  <si>
    <t>CÁLCULO DE UNA BOBINA CON NÚCLEO DE AIRE</t>
  </si>
  <si>
    <t>Nec</t>
  </si>
  <si>
    <t>radio del cilindro</t>
  </si>
  <si>
    <t>Número total de espiras</t>
  </si>
  <si>
    <t>Longitud</t>
  </si>
  <si>
    <t>díametro del conductor</t>
  </si>
  <si>
    <t>espesor</t>
  </si>
  <si>
    <t>Número de capas</t>
  </si>
  <si>
    <t>Número espiras x capa</t>
  </si>
  <si>
    <t>Inductancia una capa</t>
  </si>
  <si>
    <t>Indutancia total de la bobina</t>
  </si>
  <si>
    <t>Lt (uH)</t>
  </si>
  <si>
    <t>r(mm)</t>
  </si>
  <si>
    <t>L(mm)</t>
  </si>
  <si>
    <t>Para obtener diametro del conductor  d en mm según su calibre awg ver: http://www.biagiobarberino.it  y descargar programa BOBCAL 2.0</t>
  </si>
  <si>
    <t>diametro de la bobina</t>
  </si>
  <si>
    <r>
      <rPr>
        <sz val="18"/>
        <color theme="1"/>
        <rFont val="Calibri"/>
        <family val="2"/>
      </rPr>
      <t>Ø</t>
    </r>
    <r>
      <rPr>
        <sz val="18"/>
        <color theme="1"/>
        <rFont val="Calibri"/>
        <family val="2"/>
        <scheme val="minor"/>
      </rPr>
      <t>(cm)</t>
    </r>
  </si>
  <si>
    <r>
      <rPr>
        <sz val="18"/>
        <color theme="1"/>
        <rFont val="Calibri"/>
        <family val="2"/>
      </rPr>
      <t>Ø</t>
    </r>
    <r>
      <rPr>
        <sz val="18"/>
        <color theme="1"/>
        <rFont val="Calibri"/>
        <family val="2"/>
        <scheme val="minor"/>
      </rPr>
      <t>(mm)</t>
    </r>
  </si>
  <si>
    <t>Valores de entrada ejemplo 1 (Cambie únicamente las celdas en amarillo)</t>
  </si>
  <si>
    <t>Valores de entrada ejemplo 2 (Cambie únicamente las celdas en amarillo)</t>
  </si>
  <si>
    <t>Valores de entrada ejemplo 3 (Cambie únicamente las celdas en amarillo)</t>
  </si>
  <si>
    <t>Valores de entrada ejemplo 4 (Cambie únicamente las celdas en amarillo)</t>
  </si>
  <si>
    <t>L (uH)</t>
  </si>
  <si>
    <t>d (mm)</t>
  </si>
  <si>
    <t>l(mm)</t>
  </si>
  <si>
    <t>inductancia</t>
  </si>
  <si>
    <t>díametro</t>
  </si>
  <si>
    <t>longitud</t>
  </si>
  <si>
    <t>Numero de espiras</t>
  </si>
  <si>
    <t>radio del soporte</t>
  </si>
  <si>
    <t>número de espiras</t>
  </si>
  <si>
    <t>inductancia (uH)</t>
  </si>
  <si>
    <r>
      <t>L(cm)=(2/3)</t>
    </r>
    <r>
      <rPr>
        <sz val="18"/>
        <color theme="1"/>
        <rFont val="Calibri"/>
        <family val="2"/>
      </rPr>
      <t>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</si>
</sst>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#0.0E+00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1" fontId="4" fillId="5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 wrapText="1" shrinkToFit="1"/>
    </xf>
    <xf numFmtId="0" fontId="5" fillId="0" borderId="3" xfId="0" applyFont="1" applyBorder="1" applyAlignment="1">
      <alignment horizontal="center" wrapText="1" shrinkToFit="1"/>
    </xf>
    <xf numFmtId="0" fontId="5" fillId="0" borderId="4" xfId="0" applyFont="1" applyBorder="1" applyAlignment="1">
      <alignment horizont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24</xdr:row>
      <xdr:rowOff>57150</xdr:rowOff>
    </xdr:from>
    <xdr:to>
      <xdr:col>0</xdr:col>
      <xdr:colOff>1257161</xdr:colOff>
      <xdr:row>24</xdr:row>
      <xdr:rowOff>733341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76875" y="3600450"/>
          <a:ext cx="1114286" cy="67619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24</xdr:row>
      <xdr:rowOff>133350</xdr:rowOff>
    </xdr:from>
    <xdr:to>
      <xdr:col>1</xdr:col>
      <xdr:colOff>1609535</xdr:colOff>
      <xdr:row>24</xdr:row>
      <xdr:rowOff>761921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19900" y="3676650"/>
          <a:ext cx="1523810" cy="628571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24</xdr:row>
      <xdr:rowOff>104775</xdr:rowOff>
    </xdr:from>
    <xdr:to>
      <xdr:col>2</xdr:col>
      <xdr:colOff>1428614</xdr:colOff>
      <xdr:row>24</xdr:row>
      <xdr:rowOff>752394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48075" y="4914900"/>
          <a:ext cx="1085714" cy="647619"/>
        </a:xfrm>
        <a:prstGeom prst="rect">
          <a:avLst/>
        </a:prstGeom>
      </xdr:spPr>
    </xdr:pic>
    <xdr:clientData/>
  </xdr:twoCellAnchor>
  <xdr:twoCellAnchor editAs="oneCell">
    <xdr:from>
      <xdr:col>4</xdr:col>
      <xdr:colOff>133350</xdr:colOff>
      <xdr:row>24</xdr:row>
      <xdr:rowOff>104775</xdr:rowOff>
    </xdr:from>
    <xdr:to>
      <xdr:col>4</xdr:col>
      <xdr:colOff>3180969</xdr:colOff>
      <xdr:row>24</xdr:row>
      <xdr:rowOff>800013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24800" y="4914900"/>
          <a:ext cx="3047619" cy="695238"/>
        </a:xfrm>
        <a:prstGeom prst="rect">
          <a:avLst/>
        </a:prstGeom>
      </xdr:spPr>
    </xdr:pic>
    <xdr:clientData/>
  </xdr:twoCellAnchor>
  <xdr:oneCellAnchor>
    <xdr:from>
      <xdr:col>0</xdr:col>
      <xdr:colOff>142875</xdr:colOff>
      <xdr:row>37</xdr:row>
      <xdr:rowOff>57150</xdr:rowOff>
    </xdr:from>
    <xdr:ext cx="1114286" cy="676191"/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6505575"/>
          <a:ext cx="1114286" cy="676191"/>
        </a:xfrm>
        <a:prstGeom prst="rect">
          <a:avLst/>
        </a:prstGeom>
      </xdr:spPr>
    </xdr:pic>
    <xdr:clientData/>
  </xdr:oneCellAnchor>
  <xdr:oneCellAnchor>
    <xdr:from>
      <xdr:col>1</xdr:col>
      <xdr:colOff>85725</xdr:colOff>
      <xdr:row>37</xdr:row>
      <xdr:rowOff>133350</xdr:rowOff>
    </xdr:from>
    <xdr:ext cx="1523810" cy="628571"/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14475" y="6581775"/>
          <a:ext cx="1523810" cy="628571"/>
        </a:xfrm>
        <a:prstGeom prst="rect">
          <a:avLst/>
        </a:prstGeom>
      </xdr:spPr>
    </xdr:pic>
    <xdr:clientData/>
  </xdr:oneCellAnchor>
  <xdr:oneCellAnchor>
    <xdr:from>
      <xdr:col>2</xdr:col>
      <xdr:colOff>342900</xdr:colOff>
      <xdr:row>37</xdr:row>
      <xdr:rowOff>104775</xdr:rowOff>
    </xdr:from>
    <xdr:ext cx="1085714" cy="647619"/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48075" y="6553200"/>
          <a:ext cx="1085714" cy="647619"/>
        </a:xfrm>
        <a:prstGeom prst="rect">
          <a:avLst/>
        </a:prstGeom>
      </xdr:spPr>
    </xdr:pic>
    <xdr:clientData/>
  </xdr:oneCellAnchor>
  <xdr:oneCellAnchor>
    <xdr:from>
      <xdr:col>4</xdr:col>
      <xdr:colOff>133350</xdr:colOff>
      <xdr:row>37</xdr:row>
      <xdr:rowOff>104775</xdr:rowOff>
    </xdr:from>
    <xdr:ext cx="3047619" cy="695238"/>
    <xdr:pic>
      <xdr:nvPicPr>
        <xdr:cNvPr id="14" name="13 Imagen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86725" y="6553200"/>
          <a:ext cx="3047619" cy="695238"/>
        </a:xfrm>
        <a:prstGeom prst="rect">
          <a:avLst/>
        </a:prstGeom>
      </xdr:spPr>
    </xdr:pic>
    <xdr:clientData/>
  </xdr:oneCellAnchor>
  <xdr:oneCellAnchor>
    <xdr:from>
      <xdr:col>0</xdr:col>
      <xdr:colOff>142875</xdr:colOff>
      <xdr:row>49</xdr:row>
      <xdr:rowOff>57150</xdr:rowOff>
    </xdr:from>
    <xdr:ext cx="1114286" cy="676191"/>
    <xdr:pic>
      <xdr:nvPicPr>
        <xdr:cNvPr id="21" name="20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0706100"/>
          <a:ext cx="1114286" cy="676191"/>
        </a:xfrm>
        <a:prstGeom prst="rect">
          <a:avLst/>
        </a:prstGeom>
      </xdr:spPr>
    </xdr:pic>
    <xdr:clientData/>
  </xdr:oneCellAnchor>
  <xdr:oneCellAnchor>
    <xdr:from>
      <xdr:col>1</xdr:col>
      <xdr:colOff>85725</xdr:colOff>
      <xdr:row>49</xdr:row>
      <xdr:rowOff>133350</xdr:rowOff>
    </xdr:from>
    <xdr:ext cx="1523810" cy="628571"/>
    <xdr:pic>
      <xdr:nvPicPr>
        <xdr:cNvPr id="22" name="2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14475" y="10782300"/>
          <a:ext cx="1523810" cy="628571"/>
        </a:xfrm>
        <a:prstGeom prst="rect">
          <a:avLst/>
        </a:prstGeom>
      </xdr:spPr>
    </xdr:pic>
    <xdr:clientData/>
  </xdr:oneCellAnchor>
  <xdr:oneCellAnchor>
    <xdr:from>
      <xdr:col>2</xdr:col>
      <xdr:colOff>342900</xdr:colOff>
      <xdr:row>49</xdr:row>
      <xdr:rowOff>104775</xdr:rowOff>
    </xdr:from>
    <xdr:ext cx="1085714" cy="647619"/>
    <xdr:pic>
      <xdr:nvPicPr>
        <xdr:cNvPr id="23" name="22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48075" y="10753725"/>
          <a:ext cx="1085714" cy="647619"/>
        </a:xfrm>
        <a:prstGeom prst="rect">
          <a:avLst/>
        </a:prstGeom>
      </xdr:spPr>
    </xdr:pic>
    <xdr:clientData/>
  </xdr:oneCellAnchor>
  <xdr:oneCellAnchor>
    <xdr:from>
      <xdr:col>4</xdr:col>
      <xdr:colOff>133350</xdr:colOff>
      <xdr:row>49</xdr:row>
      <xdr:rowOff>104775</xdr:rowOff>
    </xdr:from>
    <xdr:ext cx="3047619" cy="695238"/>
    <xdr:pic>
      <xdr:nvPicPr>
        <xdr:cNvPr id="24" name="23 Imagen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86725" y="10753725"/>
          <a:ext cx="3047619" cy="695238"/>
        </a:xfrm>
        <a:prstGeom prst="rect">
          <a:avLst/>
        </a:prstGeom>
      </xdr:spPr>
    </xdr:pic>
    <xdr:clientData/>
  </xdr:oneCellAnchor>
  <xdr:twoCellAnchor editAs="oneCell">
    <xdr:from>
      <xdr:col>3</xdr:col>
      <xdr:colOff>304800</xdr:colOff>
      <xdr:row>24</xdr:row>
      <xdr:rowOff>85725</xdr:rowOff>
    </xdr:from>
    <xdr:to>
      <xdr:col>3</xdr:col>
      <xdr:colOff>2447657</xdr:colOff>
      <xdr:row>24</xdr:row>
      <xdr:rowOff>761916</xdr:rowOff>
    </xdr:to>
    <xdr:pic>
      <xdr:nvPicPr>
        <xdr:cNvPr id="30" name="29 Imagen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524500" y="6534150"/>
          <a:ext cx="2142857" cy="676191"/>
        </a:xfrm>
        <a:prstGeom prst="rect">
          <a:avLst/>
        </a:prstGeom>
      </xdr:spPr>
    </xdr:pic>
    <xdr:clientData/>
  </xdr:twoCellAnchor>
  <xdr:twoCellAnchor editAs="oneCell">
    <xdr:from>
      <xdr:col>3</xdr:col>
      <xdr:colOff>247650</xdr:colOff>
      <xdr:row>37</xdr:row>
      <xdr:rowOff>104775</xdr:rowOff>
    </xdr:from>
    <xdr:to>
      <xdr:col>3</xdr:col>
      <xdr:colOff>2390507</xdr:colOff>
      <xdr:row>39</xdr:row>
      <xdr:rowOff>190416</xdr:rowOff>
    </xdr:to>
    <xdr:pic>
      <xdr:nvPicPr>
        <xdr:cNvPr id="31" name="30 Imagen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67350" y="11049000"/>
          <a:ext cx="2142857" cy="676191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285750</xdr:colOff>
      <xdr:row>49</xdr:row>
      <xdr:rowOff>104775</xdr:rowOff>
    </xdr:from>
    <xdr:to>
      <xdr:col>3</xdr:col>
      <xdr:colOff>2428607</xdr:colOff>
      <xdr:row>49</xdr:row>
      <xdr:rowOff>780966</xdr:rowOff>
    </xdr:to>
    <xdr:pic>
      <xdr:nvPicPr>
        <xdr:cNvPr id="32" name="31 Imagen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505450" y="15230475"/>
          <a:ext cx="2142857" cy="676191"/>
        </a:xfrm>
        <a:prstGeom prst="rect">
          <a:avLst/>
        </a:prstGeom>
      </xdr:spPr>
    </xdr:pic>
    <xdr:clientData/>
  </xdr:twoCellAnchor>
  <xdr:oneCellAnchor>
    <xdr:from>
      <xdr:col>0</xdr:col>
      <xdr:colOff>142875</xdr:colOff>
      <xdr:row>10</xdr:row>
      <xdr:rowOff>57150</xdr:rowOff>
    </xdr:from>
    <xdr:ext cx="1114286" cy="676191"/>
    <xdr:pic>
      <xdr:nvPicPr>
        <xdr:cNvPr id="33" name="3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1401425"/>
          <a:ext cx="1114286" cy="676191"/>
        </a:xfrm>
        <a:prstGeom prst="rect">
          <a:avLst/>
        </a:prstGeom>
      </xdr:spPr>
    </xdr:pic>
    <xdr:clientData/>
  </xdr:oneCellAnchor>
  <xdr:oneCellAnchor>
    <xdr:from>
      <xdr:col>1</xdr:col>
      <xdr:colOff>85725</xdr:colOff>
      <xdr:row>10</xdr:row>
      <xdr:rowOff>133350</xdr:rowOff>
    </xdr:from>
    <xdr:ext cx="1523810" cy="628571"/>
    <xdr:pic>
      <xdr:nvPicPr>
        <xdr:cNvPr id="34" name="33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14475" y="11477625"/>
          <a:ext cx="1523810" cy="628571"/>
        </a:xfrm>
        <a:prstGeom prst="rect">
          <a:avLst/>
        </a:prstGeom>
      </xdr:spPr>
    </xdr:pic>
    <xdr:clientData/>
  </xdr:oneCellAnchor>
  <xdr:oneCellAnchor>
    <xdr:from>
      <xdr:col>2</xdr:col>
      <xdr:colOff>342900</xdr:colOff>
      <xdr:row>10</xdr:row>
      <xdr:rowOff>104775</xdr:rowOff>
    </xdr:from>
    <xdr:ext cx="1085714" cy="647619"/>
    <xdr:pic>
      <xdr:nvPicPr>
        <xdr:cNvPr id="35" name="34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48075" y="11449050"/>
          <a:ext cx="1085714" cy="647619"/>
        </a:xfrm>
        <a:prstGeom prst="rect">
          <a:avLst/>
        </a:prstGeom>
      </xdr:spPr>
    </xdr:pic>
    <xdr:clientData/>
  </xdr:oneCellAnchor>
  <xdr:oneCellAnchor>
    <xdr:from>
      <xdr:col>4</xdr:col>
      <xdr:colOff>133350</xdr:colOff>
      <xdr:row>10</xdr:row>
      <xdr:rowOff>104775</xdr:rowOff>
    </xdr:from>
    <xdr:ext cx="3047619" cy="695238"/>
    <xdr:pic>
      <xdr:nvPicPr>
        <xdr:cNvPr id="36" name="35 Imagen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86725" y="11449050"/>
          <a:ext cx="3047619" cy="695238"/>
        </a:xfrm>
        <a:prstGeom prst="rect">
          <a:avLst/>
        </a:prstGeom>
      </xdr:spPr>
    </xdr:pic>
    <xdr:clientData/>
  </xdr:oneCellAnchor>
  <xdr:oneCellAnchor>
    <xdr:from>
      <xdr:col>3</xdr:col>
      <xdr:colOff>304800</xdr:colOff>
      <xdr:row>10</xdr:row>
      <xdr:rowOff>85725</xdr:rowOff>
    </xdr:from>
    <xdr:ext cx="2142857" cy="676191"/>
    <xdr:pic>
      <xdr:nvPicPr>
        <xdr:cNvPr id="37" name="36 Imagen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524500" y="11430000"/>
          <a:ext cx="2142857" cy="67619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280903</xdr:colOff>
      <xdr:row>10</xdr:row>
      <xdr:rowOff>24290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14903" cy="3310415"/>
        </a:xfrm>
        <a:prstGeom prst="rect">
          <a:avLst/>
        </a:prstGeom>
      </xdr:spPr>
    </xdr:pic>
    <xdr:clientData/>
  </xdr:twoCellAnchor>
  <xdr:twoCellAnchor editAs="oneCell">
    <xdr:from>
      <xdr:col>11</xdr:col>
      <xdr:colOff>180975</xdr:colOff>
      <xdr:row>1</xdr:row>
      <xdr:rowOff>63903</xdr:rowOff>
    </xdr:from>
    <xdr:to>
      <xdr:col>11</xdr:col>
      <xdr:colOff>2076450</xdr:colOff>
      <xdr:row>1</xdr:row>
      <xdr:rowOff>571401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62975" y="254403"/>
          <a:ext cx="1895475" cy="507498"/>
        </a:xfrm>
        <a:prstGeom prst="rect">
          <a:avLst/>
        </a:prstGeom>
      </xdr:spPr>
    </xdr:pic>
    <xdr:clientData/>
  </xdr:twoCellAnchor>
  <xdr:twoCellAnchor editAs="oneCell">
    <xdr:from>
      <xdr:col>11</xdr:col>
      <xdr:colOff>171450</xdr:colOff>
      <xdr:row>4</xdr:row>
      <xdr:rowOff>36727</xdr:rowOff>
    </xdr:from>
    <xdr:to>
      <xdr:col>11</xdr:col>
      <xdr:colOff>2143125</xdr:colOff>
      <xdr:row>4</xdr:row>
      <xdr:rowOff>676189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67675" y="1379752"/>
          <a:ext cx="1971675" cy="6394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topLeftCell="A13" zoomScaleNormal="100" workbookViewId="0">
      <selection activeCell="E43" sqref="E43"/>
    </sheetView>
  </sheetViews>
  <sheetFormatPr baseColWidth="10" defaultRowHeight="23.25" x14ac:dyDescent="0.35"/>
  <cols>
    <col min="1" max="1" width="21.42578125" style="2" customWidth="1"/>
    <col min="2" max="2" width="28.140625" style="2" customWidth="1"/>
    <col min="3" max="3" width="28.7109375" style="2" customWidth="1"/>
    <col min="4" max="4" width="41" style="2" customWidth="1"/>
    <col min="5" max="5" width="49.42578125" style="2" customWidth="1"/>
    <col min="6" max="6" width="25.42578125" style="2" customWidth="1"/>
    <col min="7" max="7" width="16.42578125" style="2" customWidth="1"/>
    <col min="8" max="8" width="38.140625" style="2" customWidth="1"/>
    <col min="9" max="9" width="48.5703125" style="2" customWidth="1"/>
    <col min="10" max="10" width="30.42578125" style="2" customWidth="1"/>
    <col min="11" max="16384" width="11.42578125" style="2"/>
  </cols>
  <sheetData>
    <row r="1" spans="1:10" s="1" customFormat="1" x14ac:dyDescent="0.35">
      <c r="A1" s="31" t="s">
        <v>8</v>
      </c>
      <c r="B1" s="32"/>
      <c r="C1" s="32"/>
      <c r="D1" s="32"/>
      <c r="E1" s="33"/>
      <c r="J1" s="6"/>
    </row>
    <row r="2" spans="1:10" s="1" customFormat="1" ht="26.25" x14ac:dyDescent="0.4">
      <c r="A2" s="34" t="s">
        <v>26</v>
      </c>
      <c r="B2" s="34"/>
      <c r="C2" s="34"/>
      <c r="D2" s="34"/>
      <c r="E2" s="34"/>
      <c r="J2" s="6"/>
    </row>
    <row r="3" spans="1:10" s="1" customFormat="1" ht="18.75" x14ac:dyDescent="0.3">
      <c r="A3" s="11" t="s">
        <v>10</v>
      </c>
      <c r="B3" s="11" t="s">
        <v>23</v>
      </c>
      <c r="C3" s="11" t="s">
        <v>11</v>
      </c>
      <c r="D3" s="11" t="s">
        <v>12</v>
      </c>
      <c r="E3" s="11" t="s">
        <v>13</v>
      </c>
      <c r="J3" s="6"/>
    </row>
    <row r="4" spans="1:10" s="1" customFormat="1" x14ac:dyDescent="0.35">
      <c r="A4" s="7" t="s">
        <v>2</v>
      </c>
      <c r="B4" s="7" t="s">
        <v>24</v>
      </c>
      <c r="C4" s="7" t="s">
        <v>0</v>
      </c>
      <c r="D4" s="7" t="s">
        <v>40</v>
      </c>
      <c r="E4" s="7" t="s">
        <v>3</v>
      </c>
      <c r="J4" s="6"/>
    </row>
    <row r="5" spans="1:10" x14ac:dyDescent="0.35">
      <c r="A5" s="5">
        <v>1.6</v>
      </c>
      <c r="B5" s="13">
        <f>A5*2</f>
        <v>3.2</v>
      </c>
      <c r="C5" s="5">
        <v>2400</v>
      </c>
      <c r="D5" s="5">
        <v>5</v>
      </c>
      <c r="E5" s="5">
        <v>6.4000000000000001E-2</v>
      </c>
      <c r="J5" s="3"/>
    </row>
    <row r="6" spans="1:10" x14ac:dyDescent="0.35">
      <c r="A6" s="7" t="s">
        <v>20</v>
      </c>
      <c r="B6" s="7" t="s">
        <v>25</v>
      </c>
      <c r="C6" s="7" t="s">
        <v>0</v>
      </c>
      <c r="D6" s="7" t="s">
        <v>21</v>
      </c>
      <c r="E6" s="7" t="s">
        <v>6</v>
      </c>
      <c r="J6" s="3"/>
    </row>
    <row r="7" spans="1:10" x14ac:dyDescent="0.35">
      <c r="A7" s="12">
        <f>A5*10</f>
        <v>16</v>
      </c>
      <c r="B7" s="14">
        <f>B5*10</f>
        <v>32</v>
      </c>
      <c r="C7" s="12">
        <f>C5</f>
        <v>2400</v>
      </c>
      <c r="D7" s="14">
        <f>D5*10</f>
        <v>50</v>
      </c>
      <c r="E7" s="12">
        <f>E5*10</f>
        <v>0.64</v>
      </c>
      <c r="J7" s="3"/>
    </row>
    <row r="8" spans="1:10" ht="26.25" x14ac:dyDescent="0.4">
      <c r="A8" s="34" t="s">
        <v>7</v>
      </c>
      <c r="B8" s="34"/>
      <c r="C8" s="34"/>
      <c r="D8" s="34"/>
      <c r="E8" s="34"/>
      <c r="J8" s="3"/>
    </row>
    <row r="9" spans="1:10" x14ac:dyDescent="0.35">
      <c r="A9" s="11" t="s">
        <v>14</v>
      </c>
      <c r="B9" s="11" t="s">
        <v>15</v>
      </c>
      <c r="C9" s="11" t="s">
        <v>16</v>
      </c>
      <c r="D9" s="11" t="s">
        <v>17</v>
      </c>
      <c r="E9" s="11" t="s">
        <v>18</v>
      </c>
      <c r="F9" s="3"/>
      <c r="G9" s="3"/>
      <c r="H9" s="3"/>
      <c r="I9" s="3"/>
      <c r="J9" s="3"/>
    </row>
    <row r="10" spans="1:10" s="1" customFormat="1" x14ac:dyDescent="0.35">
      <c r="A10" s="7" t="s">
        <v>4</v>
      </c>
      <c r="B10" s="7" t="s">
        <v>1</v>
      </c>
      <c r="C10" s="7" t="s">
        <v>9</v>
      </c>
      <c r="D10" s="7" t="s">
        <v>5</v>
      </c>
      <c r="E10" s="7" t="s">
        <v>19</v>
      </c>
      <c r="F10" s="6"/>
      <c r="G10" s="6"/>
      <c r="H10" s="6"/>
      <c r="I10" s="6"/>
      <c r="J10" s="6"/>
    </row>
    <row r="11" spans="1:10" ht="67.5" customHeight="1" x14ac:dyDescent="0.35">
      <c r="A11" s="4"/>
      <c r="B11" s="4"/>
      <c r="C11" s="4"/>
      <c r="D11" s="4"/>
      <c r="E11" s="4"/>
    </row>
    <row r="12" spans="1:10" x14ac:dyDescent="0.35">
      <c r="A12" s="8">
        <f>E5*E5*C5/D5</f>
        <v>1.9660799999999998</v>
      </c>
      <c r="B12" s="9">
        <f>A12/E5</f>
        <v>30.719999999999995</v>
      </c>
      <c r="C12" s="9">
        <f>D5/E5</f>
        <v>78.125</v>
      </c>
      <c r="D12" s="15">
        <f>(C12*C12*A5*A5)/(22.8*A5+25.4*D5)</f>
        <v>95.577440665524819</v>
      </c>
      <c r="E12" s="10">
        <f>(0.8*C5*C5*A5*A5)/(15.4*A5+22.8*D5+25.4*A12)</f>
        <v>62554.767662931903</v>
      </c>
    </row>
    <row r="13" spans="1:10" x14ac:dyDescent="0.35">
      <c r="A13" s="16"/>
      <c r="B13" s="17"/>
      <c r="C13" s="17"/>
      <c r="D13" s="17"/>
      <c r="E13" s="18"/>
    </row>
    <row r="14" spans="1:10" s="19" customFormat="1" ht="55.5" customHeight="1" x14ac:dyDescent="0.45">
      <c r="A14" s="35" t="s">
        <v>22</v>
      </c>
      <c r="B14" s="36"/>
      <c r="C14" s="36"/>
      <c r="D14" s="36"/>
      <c r="E14" s="37"/>
    </row>
    <row r="15" spans="1:10" x14ac:dyDescent="0.35">
      <c r="A15" s="31" t="s">
        <v>8</v>
      </c>
      <c r="B15" s="32"/>
      <c r="C15" s="32"/>
      <c r="D15" s="32"/>
      <c r="E15" s="33"/>
    </row>
    <row r="16" spans="1:10" ht="26.25" x14ac:dyDescent="0.4">
      <c r="A16" s="34" t="s">
        <v>27</v>
      </c>
      <c r="B16" s="34"/>
      <c r="C16" s="34"/>
      <c r="D16" s="34"/>
      <c r="E16" s="34"/>
    </row>
    <row r="17" spans="1:5" x14ac:dyDescent="0.35">
      <c r="A17" s="11" t="s">
        <v>10</v>
      </c>
      <c r="B17" s="11" t="s">
        <v>23</v>
      </c>
      <c r="C17" s="11" t="s">
        <v>11</v>
      </c>
      <c r="D17" s="11" t="s">
        <v>12</v>
      </c>
      <c r="E17" s="11" t="s">
        <v>13</v>
      </c>
    </row>
    <row r="18" spans="1:5" x14ac:dyDescent="0.35">
      <c r="A18" s="7" t="s">
        <v>2</v>
      </c>
      <c r="B18" s="7" t="s">
        <v>24</v>
      </c>
      <c r="C18" s="7" t="s">
        <v>0</v>
      </c>
      <c r="D18" s="7" t="s">
        <v>40</v>
      </c>
      <c r="E18" s="7" t="s">
        <v>3</v>
      </c>
    </row>
    <row r="19" spans="1:5" x14ac:dyDescent="0.35">
      <c r="A19" s="5">
        <v>2</v>
      </c>
      <c r="B19" s="13">
        <f>A19*2</f>
        <v>4</v>
      </c>
      <c r="C19" s="5">
        <v>94</v>
      </c>
      <c r="D19" s="5">
        <v>1</v>
      </c>
      <c r="E19" s="5">
        <v>1.06E-2</v>
      </c>
    </row>
    <row r="20" spans="1:5" x14ac:dyDescent="0.35">
      <c r="A20" s="7" t="s">
        <v>20</v>
      </c>
      <c r="B20" s="7" t="s">
        <v>25</v>
      </c>
      <c r="C20" s="7" t="s">
        <v>0</v>
      </c>
      <c r="D20" s="7" t="s">
        <v>21</v>
      </c>
      <c r="E20" s="7" t="s">
        <v>6</v>
      </c>
    </row>
    <row r="21" spans="1:5" x14ac:dyDescent="0.35">
      <c r="A21" s="12">
        <f>A19*10</f>
        <v>20</v>
      </c>
      <c r="B21" s="14">
        <f>B19*10</f>
        <v>40</v>
      </c>
      <c r="C21" s="12">
        <f>C19</f>
        <v>94</v>
      </c>
      <c r="D21" s="14">
        <f>D19*10</f>
        <v>10</v>
      </c>
      <c r="E21" s="12">
        <f>E19*10</f>
        <v>0.106</v>
      </c>
    </row>
    <row r="22" spans="1:5" ht="26.25" x14ac:dyDescent="0.4">
      <c r="A22" s="34" t="s">
        <v>7</v>
      </c>
      <c r="B22" s="34"/>
      <c r="C22" s="34"/>
      <c r="D22" s="34"/>
      <c r="E22" s="34"/>
    </row>
    <row r="23" spans="1:5" x14ac:dyDescent="0.35">
      <c r="A23" s="11" t="s">
        <v>14</v>
      </c>
      <c r="B23" s="11" t="s">
        <v>15</v>
      </c>
      <c r="C23" s="11" t="s">
        <v>16</v>
      </c>
      <c r="D23" s="11" t="s">
        <v>17</v>
      </c>
      <c r="E23" s="11" t="s">
        <v>18</v>
      </c>
    </row>
    <row r="24" spans="1:5" x14ac:dyDescent="0.35">
      <c r="A24" s="7" t="s">
        <v>4</v>
      </c>
      <c r="B24" s="7" t="s">
        <v>1</v>
      </c>
      <c r="C24" s="7" t="s">
        <v>9</v>
      </c>
      <c r="D24" s="7" t="s">
        <v>5</v>
      </c>
      <c r="E24" s="7" t="s">
        <v>19</v>
      </c>
    </row>
    <row r="25" spans="1:5" ht="67.5" customHeight="1" x14ac:dyDescent="0.35">
      <c r="A25" s="4"/>
      <c r="B25" s="4"/>
      <c r="C25" s="4"/>
      <c r="D25" s="4"/>
      <c r="E25" s="4"/>
    </row>
    <row r="26" spans="1:5" x14ac:dyDescent="0.35">
      <c r="A26" s="8">
        <f>E19*E19*C19/D19</f>
        <v>1.0561839999999999E-2</v>
      </c>
      <c r="B26" s="9">
        <f>A26/E19</f>
        <v>0.99639999999999995</v>
      </c>
      <c r="C26" s="9">
        <f>D19/E19</f>
        <v>94.339622641509436</v>
      </c>
      <c r="D26" s="15">
        <f>(C26*C26*A19*A19)/(22.8*A19+25.4*D19)</f>
        <v>501.40644507844507</v>
      </c>
      <c r="E26" s="10">
        <f>(0.8*C19*C19*A19*A19)/(15.4*A19+22.8*D19+25.4*A26)</f>
        <v>524.89526048779896</v>
      </c>
    </row>
    <row r="27" spans="1:5" x14ac:dyDescent="0.35">
      <c r="A27" s="16"/>
      <c r="B27" s="17"/>
      <c r="C27" s="17"/>
      <c r="D27" s="17"/>
      <c r="E27" s="18"/>
    </row>
    <row r="28" spans="1:5" x14ac:dyDescent="0.35">
      <c r="A28" s="31" t="s">
        <v>8</v>
      </c>
      <c r="B28" s="32"/>
      <c r="C28" s="32"/>
      <c r="D28" s="32"/>
      <c r="E28" s="33"/>
    </row>
    <row r="29" spans="1:5" ht="26.25" x14ac:dyDescent="0.4">
      <c r="A29" s="34" t="s">
        <v>28</v>
      </c>
      <c r="B29" s="34"/>
      <c r="C29" s="34"/>
      <c r="D29" s="34"/>
      <c r="E29" s="34"/>
    </row>
    <row r="30" spans="1:5" x14ac:dyDescent="0.35">
      <c r="A30" s="11" t="s">
        <v>10</v>
      </c>
      <c r="B30" s="11" t="s">
        <v>23</v>
      </c>
      <c r="C30" s="11" t="s">
        <v>11</v>
      </c>
      <c r="D30" s="11" t="s">
        <v>12</v>
      </c>
      <c r="E30" s="11" t="s">
        <v>13</v>
      </c>
    </row>
    <row r="31" spans="1:5" x14ac:dyDescent="0.35">
      <c r="A31" s="7" t="s">
        <v>2</v>
      </c>
      <c r="B31" s="7" t="s">
        <v>24</v>
      </c>
      <c r="C31" s="7" t="s">
        <v>0</v>
      </c>
      <c r="D31" s="7" t="s">
        <v>40</v>
      </c>
      <c r="E31" s="7" t="s">
        <v>3</v>
      </c>
    </row>
    <row r="32" spans="1:5" x14ac:dyDescent="0.35">
      <c r="A32" s="5">
        <v>0.63</v>
      </c>
      <c r="B32" s="13">
        <f>A32*2</f>
        <v>1.26</v>
      </c>
      <c r="C32" s="5">
        <v>31</v>
      </c>
      <c r="D32" s="5">
        <v>2.5</v>
      </c>
      <c r="E32" s="5">
        <v>7.9799999999999996E-2</v>
      </c>
    </row>
    <row r="33" spans="1:5" x14ac:dyDescent="0.35">
      <c r="A33" s="7" t="s">
        <v>20</v>
      </c>
      <c r="B33" s="7" t="s">
        <v>25</v>
      </c>
      <c r="C33" s="7" t="s">
        <v>0</v>
      </c>
      <c r="D33" s="7" t="s">
        <v>21</v>
      </c>
      <c r="E33" s="7" t="s">
        <v>6</v>
      </c>
    </row>
    <row r="34" spans="1:5" x14ac:dyDescent="0.35">
      <c r="A34" s="12">
        <f>A32*10</f>
        <v>6.3</v>
      </c>
      <c r="B34" s="14">
        <f>B32*10</f>
        <v>12.6</v>
      </c>
      <c r="C34" s="12">
        <f>C32</f>
        <v>31</v>
      </c>
      <c r="D34" s="14">
        <f>D32*10</f>
        <v>25</v>
      </c>
      <c r="E34" s="12">
        <f>E32*10</f>
        <v>0.79799999999999993</v>
      </c>
    </row>
    <row r="35" spans="1:5" ht="26.25" x14ac:dyDescent="0.4">
      <c r="A35" s="34" t="s">
        <v>7</v>
      </c>
      <c r="B35" s="34"/>
      <c r="C35" s="34"/>
      <c r="D35" s="34"/>
      <c r="E35" s="34"/>
    </row>
    <row r="36" spans="1:5" x14ac:dyDescent="0.35">
      <c r="A36" s="11" t="s">
        <v>14</v>
      </c>
      <c r="B36" s="11" t="s">
        <v>15</v>
      </c>
      <c r="C36" s="11" t="s">
        <v>16</v>
      </c>
      <c r="D36" s="11" t="s">
        <v>17</v>
      </c>
      <c r="E36" s="11" t="s">
        <v>18</v>
      </c>
    </row>
    <row r="37" spans="1:5" ht="66.75" customHeight="1" x14ac:dyDescent="0.35">
      <c r="A37" s="7" t="s">
        <v>4</v>
      </c>
      <c r="B37" s="7" t="s">
        <v>1</v>
      </c>
      <c r="C37" s="7" t="s">
        <v>9</v>
      </c>
      <c r="D37" s="7" t="s">
        <v>5</v>
      </c>
      <c r="E37" s="7" t="s">
        <v>19</v>
      </c>
    </row>
    <row r="38" spans="1:5" x14ac:dyDescent="0.35">
      <c r="A38" s="4"/>
      <c r="B38" s="4"/>
      <c r="C38" s="4"/>
      <c r="D38" s="4"/>
      <c r="E38" s="4"/>
    </row>
    <row r="39" spans="1:5" x14ac:dyDescent="0.35">
      <c r="A39" s="8">
        <f>E32*E32*C32/D32</f>
        <v>7.8963696E-2</v>
      </c>
      <c r="B39" s="9">
        <f>A39/E32</f>
        <v>0.98952000000000007</v>
      </c>
      <c r="C39" s="9">
        <f>D32/E32</f>
        <v>31.328320802005013</v>
      </c>
      <c r="D39" s="15">
        <f>(C39*C39*A32*A32)/(22.8*A32+25.4*D32)</f>
        <v>5.0028631496980465</v>
      </c>
      <c r="E39" s="10">
        <f>(0.8*C32*C32*A32*A32)/(15.4*A32+22.8*D32+25.4*A39)</f>
        <v>4.4410861991295372</v>
      </c>
    </row>
    <row r="41" spans="1:5" ht="26.25" x14ac:dyDescent="0.4">
      <c r="A41" s="34" t="s">
        <v>29</v>
      </c>
      <c r="B41" s="34"/>
      <c r="C41" s="34"/>
      <c r="D41" s="34"/>
      <c r="E41" s="34"/>
    </row>
    <row r="42" spans="1:5" x14ac:dyDescent="0.35">
      <c r="A42" s="11" t="s">
        <v>10</v>
      </c>
      <c r="B42" s="11" t="s">
        <v>23</v>
      </c>
      <c r="C42" s="11" t="s">
        <v>11</v>
      </c>
      <c r="D42" s="11" t="s">
        <v>12</v>
      </c>
      <c r="E42" s="11" t="s">
        <v>13</v>
      </c>
    </row>
    <row r="43" spans="1:5" x14ac:dyDescent="0.35">
      <c r="A43" s="7" t="s">
        <v>2</v>
      </c>
      <c r="B43" s="7" t="s">
        <v>24</v>
      </c>
      <c r="C43" s="7" t="s">
        <v>0</v>
      </c>
      <c r="D43" s="7" t="s">
        <v>40</v>
      </c>
      <c r="E43" s="7" t="s">
        <v>3</v>
      </c>
    </row>
    <row r="44" spans="1:5" x14ac:dyDescent="0.35">
      <c r="A44" s="5">
        <v>0.4</v>
      </c>
      <c r="B44" s="13">
        <f>A44*2</f>
        <v>0.8</v>
      </c>
      <c r="C44" s="5">
        <v>12</v>
      </c>
      <c r="D44" s="5">
        <v>1.5</v>
      </c>
      <c r="E44" s="5">
        <v>0.1234</v>
      </c>
    </row>
    <row r="45" spans="1:5" x14ac:dyDescent="0.35">
      <c r="A45" s="7" t="s">
        <v>20</v>
      </c>
      <c r="B45" s="7" t="s">
        <v>25</v>
      </c>
      <c r="C45" s="7" t="s">
        <v>0</v>
      </c>
      <c r="D45" s="7" t="s">
        <v>21</v>
      </c>
      <c r="E45" s="7" t="s">
        <v>6</v>
      </c>
    </row>
    <row r="46" spans="1:5" x14ac:dyDescent="0.35">
      <c r="A46" s="12">
        <f>A44*10</f>
        <v>4</v>
      </c>
      <c r="B46" s="14">
        <f>B44*10</f>
        <v>8</v>
      </c>
      <c r="C46" s="12">
        <f>C44</f>
        <v>12</v>
      </c>
      <c r="D46" s="14">
        <f>D44*10</f>
        <v>15</v>
      </c>
      <c r="E46" s="12">
        <f>E44*10</f>
        <v>1.234</v>
      </c>
    </row>
    <row r="47" spans="1:5" ht="26.25" x14ac:dyDescent="0.4">
      <c r="A47" s="34" t="s">
        <v>7</v>
      </c>
      <c r="B47" s="34"/>
      <c r="C47" s="34"/>
      <c r="D47" s="34"/>
      <c r="E47" s="34"/>
    </row>
    <row r="48" spans="1:5" x14ac:dyDescent="0.35">
      <c r="A48" s="11" t="s">
        <v>14</v>
      </c>
      <c r="B48" s="11" t="s">
        <v>15</v>
      </c>
      <c r="C48" s="11" t="s">
        <v>16</v>
      </c>
      <c r="D48" s="11" t="s">
        <v>17</v>
      </c>
      <c r="E48" s="11" t="s">
        <v>18</v>
      </c>
    </row>
    <row r="49" spans="1:5" x14ac:dyDescent="0.35">
      <c r="A49" s="7" t="s">
        <v>4</v>
      </c>
      <c r="B49" s="7" t="s">
        <v>1</v>
      </c>
      <c r="C49" s="7" t="s">
        <v>9</v>
      </c>
      <c r="D49" s="7" t="s">
        <v>5</v>
      </c>
      <c r="E49" s="7" t="s">
        <v>19</v>
      </c>
    </row>
    <row r="50" spans="1:5" ht="68.25" customHeight="1" x14ac:dyDescent="0.35">
      <c r="A50" s="4"/>
      <c r="B50" s="4"/>
      <c r="C50" s="4"/>
      <c r="D50" s="4"/>
      <c r="E50" s="4"/>
    </row>
    <row r="51" spans="1:5" x14ac:dyDescent="0.35">
      <c r="A51" s="8">
        <f>E44*E44*C44/D44</f>
        <v>0.12182047999999999</v>
      </c>
      <c r="B51" s="9">
        <f>A51/E44</f>
        <v>0.98719999999999997</v>
      </c>
      <c r="C51" s="9">
        <f>D44/E44</f>
        <v>12.155591572123177</v>
      </c>
      <c r="D51" s="15">
        <f>(C51*C51*A44*A44)/(22.8*A44+25.4*D44)</f>
        <v>0.50066380844818981</v>
      </c>
      <c r="E51" s="10">
        <f>(0.8*C44*C44*A44*A44)/(15.4*A44+22.8*D44+25.4*A51)</f>
        <v>0.42417034375838353</v>
      </c>
    </row>
  </sheetData>
  <mergeCells count="12">
    <mergeCell ref="A47:E47"/>
    <mergeCell ref="A28:E28"/>
    <mergeCell ref="A22:E22"/>
    <mergeCell ref="A16:E16"/>
    <mergeCell ref="A29:E29"/>
    <mergeCell ref="A35:E35"/>
    <mergeCell ref="A1:E1"/>
    <mergeCell ref="A15:E15"/>
    <mergeCell ref="A2:E2"/>
    <mergeCell ref="A8:E8"/>
    <mergeCell ref="A41:E41"/>
    <mergeCell ref="A14:E14"/>
  </mergeCells>
  <pageMargins left="0.7" right="0.7" top="0.75" bottom="0.75" header="0.3" footer="0.3"/>
  <pageSetup paperSize="9" orientation="portrait" r:id="rId1"/>
  <ignoredErrors>
    <ignoredError sqref="C46 C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:L6"/>
  <sheetViews>
    <sheetView zoomScale="145" zoomScaleNormal="145" workbookViewId="0">
      <selection activeCell="D13" sqref="D13"/>
    </sheetView>
  </sheetViews>
  <sheetFormatPr baseColWidth="10" defaultRowHeight="15" x14ac:dyDescent="0.25"/>
  <cols>
    <col min="9" max="9" width="22.28515625" style="20" bestFit="1" customWidth="1"/>
    <col min="10" max="10" width="24" style="20" bestFit="1" customWidth="1"/>
    <col min="11" max="11" width="14.140625" style="20" bestFit="1" customWidth="1"/>
    <col min="12" max="12" width="35.5703125" style="20" customWidth="1"/>
  </cols>
  <sheetData>
    <row r="1" spans="9:12" ht="21" x14ac:dyDescent="0.35">
      <c r="I1" s="21" t="s">
        <v>33</v>
      </c>
      <c r="J1" s="21" t="s">
        <v>34</v>
      </c>
      <c r="K1" s="21" t="s">
        <v>35</v>
      </c>
      <c r="L1" s="21" t="s">
        <v>36</v>
      </c>
    </row>
    <row r="2" spans="9:12" ht="49.5" customHeight="1" x14ac:dyDescent="0.25">
      <c r="I2" s="22" t="s">
        <v>30</v>
      </c>
      <c r="J2" s="22" t="s">
        <v>31</v>
      </c>
      <c r="K2" s="22" t="s">
        <v>32</v>
      </c>
      <c r="L2" s="27"/>
    </row>
    <row r="3" spans="9:12" ht="26.25" x14ac:dyDescent="0.4">
      <c r="I3" s="23">
        <v>0.5</v>
      </c>
      <c r="J3" s="24">
        <v>8</v>
      </c>
      <c r="K3" s="23">
        <v>15</v>
      </c>
      <c r="L3" s="28">
        <f>SQRT((25.4*(4.5*J3+10*K3)*I3))/(0.5*J3)</f>
        <v>12.150617268270777</v>
      </c>
    </row>
    <row r="4" spans="9:12" ht="21" x14ac:dyDescent="0.35">
      <c r="I4" s="25" t="s">
        <v>37</v>
      </c>
      <c r="J4" s="25" t="s">
        <v>38</v>
      </c>
      <c r="K4" s="25" t="s">
        <v>35</v>
      </c>
      <c r="L4" s="25" t="s">
        <v>39</v>
      </c>
    </row>
    <row r="5" spans="9:12" ht="54.75" customHeight="1" x14ac:dyDescent="0.25">
      <c r="I5" s="26" t="s">
        <v>20</v>
      </c>
      <c r="J5" s="26" t="s">
        <v>0</v>
      </c>
      <c r="K5" s="26" t="s">
        <v>32</v>
      </c>
      <c r="L5" s="29"/>
    </row>
    <row r="6" spans="9:12" ht="26.25" x14ac:dyDescent="0.4">
      <c r="I6" s="23">
        <v>4</v>
      </c>
      <c r="J6" s="23">
        <v>12</v>
      </c>
      <c r="K6" s="23">
        <v>15</v>
      </c>
      <c r="L6" s="30">
        <f>I6*I6*J6*J6/(25.4*(9*I6+10*K6))</f>
        <v>0.48768097536195076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calculo</vt:lpstr>
      <vt:lpstr>descripcion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</dc:creator>
  <cp:lastModifiedBy>Giovanni</cp:lastModifiedBy>
  <dcterms:created xsi:type="dcterms:W3CDTF">2014-03-24T04:21:39Z</dcterms:created>
  <dcterms:modified xsi:type="dcterms:W3CDTF">2015-12-06T13:55:25Z</dcterms:modified>
</cp:coreProperties>
</file>